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 activeTab="2"/>
  </bookViews>
  <sheets>
    <sheet name="Лист1" sheetId="1" r:id="rId1"/>
    <sheet name="Пирсон" sheetId="2" r:id="rId2"/>
    <sheet name="Спирмена" sheetId="3" r:id="rId3"/>
  </sheets>
  <calcPr calcId="125725"/>
</workbook>
</file>

<file path=xl/calcChain.xml><?xml version="1.0" encoding="utf-8"?>
<calcChain xmlns="http://schemas.openxmlformats.org/spreadsheetml/2006/main">
  <c r="D2" i="3"/>
  <c r="D3"/>
  <c r="D4"/>
  <c r="D5"/>
  <c r="D6"/>
  <c r="D7"/>
  <c r="D8"/>
  <c r="D9"/>
  <c r="D10"/>
  <c r="D11"/>
  <c r="D12"/>
  <c r="D13"/>
  <c r="C3"/>
  <c r="C4"/>
  <c r="C5"/>
  <c r="C6"/>
  <c r="C7"/>
  <c r="C8"/>
  <c r="C9"/>
  <c r="C10"/>
  <c r="C11"/>
  <c r="C12"/>
  <c r="C13"/>
  <c r="C2"/>
  <c r="D32" i="2"/>
  <c r="C32"/>
  <c r="C30"/>
  <c r="C28"/>
  <c r="C27"/>
  <c r="C26"/>
  <c r="A15"/>
  <c r="G2" i="1"/>
  <c r="G3"/>
  <c r="G4"/>
  <c r="G5"/>
  <c r="G6"/>
  <c r="G7"/>
  <c r="G1"/>
  <c r="C1"/>
  <c r="C2"/>
  <c r="C4"/>
  <c r="C5"/>
  <c r="C6"/>
  <c r="C7"/>
  <c r="C3"/>
  <c r="E4"/>
  <c r="E5"/>
  <c r="E6"/>
  <c r="E7"/>
  <c r="E8"/>
  <c r="E3"/>
  <c r="F4"/>
  <c r="F5"/>
  <c r="F6"/>
  <c r="F7"/>
  <c r="F3"/>
  <c r="D2"/>
  <c r="D3"/>
  <c r="D4"/>
  <c r="D5"/>
  <c r="D6"/>
  <c r="D7"/>
  <c r="D8"/>
  <c r="D1"/>
  <c r="C15" i="3" l="1"/>
  <c r="D18" s="1"/>
  <c r="D19" s="1"/>
  <c r="D20" s="1"/>
</calcChain>
</file>

<file path=xl/sharedStrings.xml><?xml version="1.0" encoding="utf-8"?>
<sst xmlns="http://schemas.openxmlformats.org/spreadsheetml/2006/main" count="58" uniqueCount="45">
  <si>
    <t>Стандартная ошибка</t>
  </si>
  <si>
    <t>Наблюдения</t>
  </si>
  <si>
    <t>df</t>
  </si>
  <si>
    <t>t-статистика</t>
  </si>
  <si>
    <t>F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</si>
  <si>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</si>
  <si>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</si>
  <si>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</si>
  <si>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</si>
  <si>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</si>
  <si>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Дисперсионный анализ</t>
  </si>
  <si>
    <t>Регрессия</t>
  </si>
  <si>
    <t>Остаток</t>
  </si>
  <si>
    <t>Итого</t>
  </si>
  <si>
    <t>Y-пересечение</t>
  </si>
  <si>
    <t>SS</t>
  </si>
  <si>
    <t>MS</t>
  </si>
  <si>
    <t>Значимость F</t>
  </si>
  <si>
    <t>Коэффициенты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</si>
  <si>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</si>
  <si>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</si>
  <si>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</si>
  <si>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</si>
  <si>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</si>
  <si>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</si>
  <si>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Y</t>
  </si>
  <si>
    <t>Столбец 1</t>
  </si>
  <si>
    <t>Столбец 2</t>
  </si>
  <si>
    <t xml:space="preserve"> </t>
  </si>
  <si>
    <t>X</t>
  </si>
  <si>
    <t>корреляция</t>
  </si>
  <si>
    <t>Column 1</t>
  </si>
  <si>
    <t>Column 2</t>
  </si>
  <si>
    <t>t</t>
  </si>
  <si>
    <t>z</t>
  </si>
  <si>
    <t>Pvalue</t>
  </si>
  <si>
    <t>alpha</t>
  </si>
  <si>
    <t>квантиль</t>
  </si>
  <si>
    <t>n</t>
  </si>
  <si>
    <t>дов интервал</t>
  </si>
  <si>
    <t>R X</t>
  </si>
  <si>
    <t>RY</t>
  </si>
  <si>
    <t>кк Спирмена</t>
  </si>
  <si>
    <t>stat</t>
  </si>
  <si>
    <t>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</si>
</sst>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xVal>
            <c:numRef>
              <c:f>Лист1!$A$3:$A$7</c:f>
              <c:numCache>
                <c:formatCode>General</c:formatCode>
                <c:ptCount val="5"/>
                <c:pt idx="0">
                  <c:v>30.5</c:v>
                </c:pt>
                <c:pt idx="1">
                  <c:v>30.5</c:v>
                </c:pt>
                <c:pt idx="2">
                  <c:v>40.5</c:v>
                </c:pt>
                <c:pt idx="3">
                  <c:v>48.8</c:v>
                </c:pt>
                <c:pt idx="4">
                  <c:v>57.8</c:v>
                </c:pt>
              </c:numCache>
            </c:numRef>
          </c:xVal>
          <c:yVal>
            <c:numRef>
              <c:f>Лист1!$C$3:$C$7</c:f>
              <c:numCache>
                <c:formatCode>General</c:formatCode>
                <c:ptCount val="5"/>
                <c:pt idx="0">
                  <c:v>33.872400000000006</c:v>
                </c:pt>
                <c:pt idx="1">
                  <c:v>27.040000000000003</c:v>
                </c:pt>
                <c:pt idx="2">
                  <c:v>73.102500000000006</c:v>
                </c:pt>
                <c:pt idx="3">
                  <c:v>112.99690000000001</c:v>
                </c:pt>
                <c:pt idx="4">
                  <c:v>142.56359999999998</c:v>
                </c:pt>
              </c:numCache>
            </c:numRef>
          </c:yVal>
        </c:ser>
        <c:axId val="71707648"/>
        <c:axId val="71725824"/>
      </c:scatterChart>
      <c:valAx>
        <c:axId val="71707648"/>
        <c:scaling>
          <c:orientation val="minMax"/>
        </c:scaling>
        <c:axPos val="b"/>
        <c:numFmt formatCode="General" sourceLinked="1"/>
        <c:tickLblPos val="nextTo"/>
        <c:crossAx val="71725824"/>
        <c:crosses val="autoZero"/>
        <c:crossBetween val="midCat"/>
      </c:valAx>
      <c:valAx>
        <c:axId val="71725824"/>
        <c:scaling>
          <c:orientation val="minMax"/>
        </c:scaling>
        <c:axPos val="l"/>
        <c:majorGridlines/>
        <c:numFmt formatCode="General" sourceLinked="1"/>
        <c:tickLblPos val="nextTo"/>
        <c:crossAx val="717076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>
        <c:manualLayout>
          <c:layoutTarget val="inner"/>
          <c:xMode val="edge"/>
          <c:yMode val="edge"/>
          <c:x val="6.6187048884514432E-2"/>
          <c:y val="0.18681571053618298"/>
          <c:w val="0.79979720308398949"/>
          <c:h val="0.70413323334583178"/>
        </c:manualLayout>
      </c:layout>
      <c:scatterChart>
        <c:scatterStyle val="lineMarker"/>
        <c:ser>
          <c:idx val="0"/>
          <c:order val="0"/>
          <c:tx>
            <c:strRef>
              <c:f>Пирсон!$B$1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Пирсон!$A$2:$A$13</c:f>
              <c:numCache>
                <c:formatCode>General</c:formatCode>
                <c:ptCount val="12"/>
                <c:pt idx="0">
                  <c:v>159</c:v>
                </c:pt>
                <c:pt idx="1">
                  <c:v>179</c:v>
                </c:pt>
                <c:pt idx="2">
                  <c:v>100</c:v>
                </c:pt>
                <c:pt idx="3">
                  <c:v>45</c:v>
                </c:pt>
                <c:pt idx="4">
                  <c:v>384</c:v>
                </c:pt>
                <c:pt idx="5">
                  <c:v>230</c:v>
                </c:pt>
                <c:pt idx="6">
                  <c:v>100</c:v>
                </c:pt>
                <c:pt idx="7">
                  <c:v>320</c:v>
                </c:pt>
                <c:pt idx="8">
                  <c:v>80</c:v>
                </c:pt>
                <c:pt idx="9">
                  <c:v>220</c:v>
                </c:pt>
                <c:pt idx="10">
                  <c:v>320</c:v>
                </c:pt>
                <c:pt idx="11">
                  <c:v>210</c:v>
                </c:pt>
              </c:numCache>
            </c:numRef>
          </c:xVal>
          <c:yVal>
            <c:numRef>
              <c:f>Пирсон!$B$2:$B$13</c:f>
              <c:numCache>
                <c:formatCode>General</c:formatCode>
                <c:ptCount val="12"/>
                <c:pt idx="0">
                  <c:v>14.4</c:v>
                </c:pt>
                <c:pt idx="1">
                  <c:v>15.2</c:v>
                </c:pt>
                <c:pt idx="2">
                  <c:v>11.3</c:v>
                </c:pt>
                <c:pt idx="3">
                  <c:v>2.5</c:v>
                </c:pt>
                <c:pt idx="4">
                  <c:v>22.7</c:v>
                </c:pt>
                <c:pt idx="5">
                  <c:v>14.9</c:v>
                </c:pt>
                <c:pt idx="6">
                  <c:v>1.41</c:v>
                </c:pt>
                <c:pt idx="7">
                  <c:v>15.81</c:v>
                </c:pt>
                <c:pt idx="8">
                  <c:v>4.1900000000000004</c:v>
                </c:pt>
                <c:pt idx="9">
                  <c:v>15.39</c:v>
                </c:pt>
                <c:pt idx="10">
                  <c:v>17.29</c:v>
                </c:pt>
                <c:pt idx="11">
                  <c:v>9.52</c:v>
                </c:pt>
              </c:numCache>
            </c:numRef>
          </c:yVal>
        </c:ser>
        <c:axId val="110465792"/>
        <c:axId val="110464000"/>
      </c:scatterChart>
      <c:valAx>
        <c:axId val="110465792"/>
        <c:scaling>
          <c:orientation val="minMax"/>
        </c:scaling>
        <c:axPos val="b"/>
        <c:numFmt formatCode="General" sourceLinked="1"/>
        <c:tickLblPos val="nextTo"/>
        <c:crossAx val="110464000"/>
        <c:crosses val="autoZero"/>
        <c:crossBetween val="midCat"/>
      </c:valAx>
      <c:valAx>
        <c:axId val="110464000"/>
        <c:scaling>
          <c:orientation val="minMax"/>
        </c:scaling>
        <c:axPos val="l"/>
        <c:majorGridlines/>
        <c:numFmt formatCode="General" sourceLinked="1"/>
        <c:tickLblPos val="nextTo"/>
        <c:crossAx val="110465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11</xdr:row>
      <xdr:rowOff>66675</xdr:rowOff>
    </xdr:from>
    <xdr:to>
      <xdr:col>14</xdr:col>
      <xdr:colOff>161925</xdr:colOff>
      <xdr:row>25</xdr:row>
      <xdr:rowOff>142875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5</xdr:row>
      <xdr:rowOff>47625</xdr:rowOff>
    </xdr:from>
    <xdr:to>
      <xdr:col>11</xdr:col>
      <xdr:colOff>342900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sqref="A1:B7"/>
    </sheetView>
  </sheetViews>
  <sheetFormatPr defaultRowHeight="15"/>
  <cols>
    <col min="8" max="8" width="16.85546875" bestFit="1" customWidth="1"/>
    <col min="9" max="9" width="23.28515625" bestFit="1" customWidth="1"/>
    <col min="11" max="11" width="10.140625" bestFit="1" customWidth="1"/>
    <col min="12" max="13" width="11.42578125" bestFit="1" customWidth="1"/>
    <col min="15" max="15" width="10.140625" bestFit="1" customWidth="1"/>
    <col min="16" max="16" width="12" bestFit="1" customWidth="1"/>
    <col min="17" max="17" width="11.42578125" bestFit="1" customWidth="1"/>
    <col min="18" max="18" width="14.5703125" customWidth="1"/>
  </cols>
  <sheetData>
    <row r="1" spans="1:17">
      <c r="A1">
        <v>20.5</v>
      </c>
      <c r="B1">
        <v>3.92</v>
      </c>
      <c r="C1">
        <f t="shared" ref="C1:C2" si="0">B1^2</f>
        <v>15.366399999999999</v>
      </c>
      <c r="D1">
        <f>0.231*A1-1.133</f>
        <v>3.6025</v>
      </c>
      <c r="G1">
        <f>A1^2</f>
        <v>420.25</v>
      </c>
    </row>
    <row r="2" spans="1:17" ht="15.75" thickBot="1">
      <c r="A2">
        <v>20.5</v>
      </c>
      <c r="B2">
        <v>3.65</v>
      </c>
      <c r="C2">
        <f t="shared" si="0"/>
        <v>13.3225</v>
      </c>
      <c r="D2">
        <f t="shared" ref="D2:D8" si="1">0.231*A2-1.133</f>
        <v>3.6025</v>
      </c>
      <c r="G2">
        <f t="shared" ref="G2:G7" si="2">A2^2</f>
        <v>420.25</v>
      </c>
    </row>
    <row r="3" spans="1:17">
      <c r="A3">
        <v>30.5</v>
      </c>
      <c r="B3">
        <v>5.82</v>
      </c>
      <c r="C3">
        <f>B3^2</f>
        <v>33.872400000000006</v>
      </c>
      <c r="D3">
        <f t="shared" si="1"/>
        <v>5.9125000000000005</v>
      </c>
      <c r="E3">
        <f>2.29*A3</f>
        <v>69.844999999999999</v>
      </c>
      <c r="F3">
        <f>0.203*A3</f>
        <v>6.1915000000000004</v>
      </c>
      <c r="G3">
        <f t="shared" si="2"/>
        <v>930.25</v>
      </c>
      <c r="H3">
        <v>30.5</v>
      </c>
      <c r="I3">
        <v>6.1915000000000004</v>
      </c>
      <c r="K3" s="3"/>
      <c r="L3" s="3" t="s">
        <v>26</v>
      </c>
      <c r="M3" s="3" t="s">
        <v>27</v>
      </c>
      <c r="O3" s="3"/>
      <c r="P3" s="3" t="s">
        <v>26</v>
      </c>
      <c r="Q3" s="3" t="s">
        <v>27</v>
      </c>
    </row>
    <row r="4" spans="1:17">
      <c r="A4">
        <v>30.5</v>
      </c>
      <c r="B4">
        <v>5.2</v>
      </c>
      <c r="C4">
        <f t="shared" ref="C4:C7" si="3">B4^2</f>
        <v>27.040000000000003</v>
      </c>
      <c r="D4">
        <f t="shared" si="1"/>
        <v>5.9125000000000005</v>
      </c>
      <c r="E4">
        <f t="shared" ref="E4:E8" si="4">2.29*A4</f>
        <v>69.844999999999999</v>
      </c>
      <c r="F4">
        <f t="shared" ref="F4:F7" si="5">0.203*A4</f>
        <v>6.1915000000000004</v>
      </c>
      <c r="G4">
        <f t="shared" si="2"/>
        <v>930.25</v>
      </c>
      <c r="H4">
        <v>30.5</v>
      </c>
      <c r="I4">
        <v>6.1915000000000004</v>
      </c>
      <c r="K4" s="1" t="s">
        <v>26</v>
      </c>
      <c r="L4" s="1">
        <v>1</v>
      </c>
      <c r="M4" s="1"/>
      <c r="O4" s="1" t="s">
        <v>26</v>
      </c>
      <c r="P4" s="1">
        <v>1</v>
      </c>
      <c r="Q4" s="1"/>
    </row>
    <row r="5" spans="1:17" ht="15.75" thickBot="1">
      <c r="A5">
        <v>40.5</v>
      </c>
      <c r="B5">
        <v>8.5500000000000007</v>
      </c>
      <c r="C5">
        <f t="shared" si="3"/>
        <v>73.102500000000006</v>
      </c>
      <c r="D5">
        <f t="shared" si="1"/>
        <v>8.2225000000000001</v>
      </c>
      <c r="E5">
        <f t="shared" si="4"/>
        <v>92.745000000000005</v>
      </c>
      <c r="F5">
        <f t="shared" si="5"/>
        <v>8.2215000000000007</v>
      </c>
      <c r="G5">
        <f t="shared" si="2"/>
        <v>1640.25</v>
      </c>
      <c r="H5">
        <v>40.5</v>
      </c>
      <c r="I5">
        <v>8.2215000000000007</v>
      </c>
      <c r="K5" s="2" t="s">
        <v>27</v>
      </c>
      <c r="L5" s="2">
        <v>1.0000000000000002</v>
      </c>
      <c r="M5" s="2">
        <v>1</v>
      </c>
      <c r="O5" s="2" t="s">
        <v>27</v>
      </c>
      <c r="P5" s="2">
        <v>0.98794698367645795</v>
      </c>
      <c r="Q5" s="2">
        <v>1</v>
      </c>
    </row>
    <row r="6" spans="1:17">
      <c r="A6">
        <v>48.8</v>
      </c>
      <c r="B6">
        <v>10.63</v>
      </c>
      <c r="C6">
        <f t="shared" si="3"/>
        <v>112.99690000000001</v>
      </c>
      <c r="D6">
        <f t="shared" si="1"/>
        <v>10.139800000000001</v>
      </c>
      <c r="E6">
        <f t="shared" si="4"/>
        <v>111.752</v>
      </c>
      <c r="F6">
        <f t="shared" si="5"/>
        <v>9.9063999999999997</v>
      </c>
      <c r="G6">
        <f t="shared" si="2"/>
        <v>2381.4399999999996</v>
      </c>
      <c r="H6">
        <v>48.8</v>
      </c>
      <c r="I6">
        <v>9.9063999999999997</v>
      </c>
    </row>
    <row r="7" spans="1:17">
      <c r="A7">
        <v>57.8</v>
      </c>
      <c r="B7">
        <v>11.94</v>
      </c>
      <c r="C7">
        <f t="shared" si="3"/>
        <v>142.56359999999998</v>
      </c>
      <c r="D7">
        <f t="shared" si="1"/>
        <v>12.218800000000002</v>
      </c>
      <c r="E7">
        <f t="shared" si="4"/>
        <v>132.36199999999999</v>
      </c>
      <c r="F7">
        <f t="shared" si="5"/>
        <v>11.7334</v>
      </c>
      <c r="G7">
        <f t="shared" si="2"/>
        <v>3340.8399999999997</v>
      </c>
      <c r="H7">
        <v>57.8</v>
      </c>
      <c r="I7">
        <v>11.7334</v>
      </c>
    </row>
    <row r="8" spans="1:17">
      <c r="A8">
        <v>65</v>
      </c>
      <c r="C8" t="s">
        <v>28</v>
      </c>
      <c r="D8">
        <f t="shared" si="1"/>
        <v>13.882000000000001</v>
      </c>
      <c r="E8">
        <f t="shared" si="4"/>
        <v>148.85</v>
      </c>
    </row>
    <row r="11" spans="1:17">
      <c r="G11" t="s">
        <v>5</v>
      </c>
    </row>
    <row r="12" spans="1:17" ht="15.75" thickBot="1"/>
    <row r="13" spans="1:17">
      <c r="G13" s="4" t="s">
        <v>6</v>
      </c>
      <c r="H13" s="4"/>
    </row>
    <row r="14" spans="1:17">
      <c r="G14" s="1" t="s">
        <v>7</v>
      </c>
      <c r="H14" s="1">
        <v>0.99564047167807912</v>
      </c>
    </row>
    <row r="15" spans="1:17">
      <c r="G15" s="1" t="s">
        <v>8</v>
      </c>
      <c r="H15" s="1">
        <v>0.99129994884334793</v>
      </c>
    </row>
    <row r="16" spans="1:17">
      <c r="G16" s="1" t="s">
        <v>9</v>
      </c>
      <c r="H16" s="1">
        <v>0.8246332821766813</v>
      </c>
    </row>
    <row r="17" spans="7:15">
      <c r="G17" s="1" t="s">
        <v>0</v>
      </c>
      <c r="H17" s="1">
        <v>7.6848595068307102</v>
      </c>
    </row>
    <row r="18" spans="7:15" ht="15.75" thickBot="1">
      <c r="G18" s="2" t="s">
        <v>1</v>
      </c>
      <c r="H18" s="2">
        <v>7</v>
      </c>
    </row>
    <row r="20" spans="7:15" ht="15.75" thickBot="1">
      <c r="G20" t="s">
        <v>10</v>
      </c>
    </row>
    <row r="21" spans="7:15">
      <c r="G21" s="3"/>
      <c r="H21" s="3" t="s">
        <v>2</v>
      </c>
      <c r="I21" s="3" t="s">
        <v>15</v>
      </c>
      <c r="J21" s="3" t="s">
        <v>16</v>
      </c>
      <c r="K21" s="3" t="s">
        <v>4</v>
      </c>
      <c r="L21" s="3" t="s">
        <v>17</v>
      </c>
    </row>
    <row r="22" spans="7:15">
      <c r="G22" s="1" t="s">
        <v>11</v>
      </c>
      <c r="H22" s="1">
        <v>1</v>
      </c>
      <c r="I22" s="1">
        <v>40374.428903951644</v>
      </c>
      <c r="J22" s="1">
        <v>40374.428903951644</v>
      </c>
      <c r="K22" s="1">
        <v>683.65111721352923</v>
      </c>
      <c r="L22" s="1">
        <v>1.5290975630114973E-6</v>
      </c>
    </row>
    <row r="23" spans="7:15">
      <c r="G23" s="1" t="s">
        <v>12</v>
      </c>
      <c r="H23" s="1">
        <v>6</v>
      </c>
      <c r="I23" s="1">
        <v>354.34239383835808</v>
      </c>
      <c r="J23" s="1">
        <v>59.057065639726346</v>
      </c>
      <c r="K23" s="1"/>
      <c r="L23" s="1"/>
    </row>
    <row r="24" spans="7:15" ht="15.75" thickBot="1">
      <c r="G24" s="2" t="s">
        <v>13</v>
      </c>
      <c r="H24" s="2">
        <v>7</v>
      </c>
      <c r="I24" s="2">
        <v>40728.771297790001</v>
      </c>
      <c r="J24" s="2"/>
      <c r="K24" s="2"/>
      <c r="L24" s="2"/>
    </row>
    <row r="25" spans="7:15" ht="15.75" thickBot="1"/>
    <row r="26" spans="7:15">
      <c r="G26" s="3"/>
      <c r="H26" s="3" t="s">
        <v>18</v>
      </c>
      <c r="I26" s="3" t="s">
        <v>0</v>
      </c>
      <c r="J26" s="3" t="s">
        <v>3</v>
      </c>
      <c r="K26" s="3" t="s">
        <v>19</v>
      </c>
      <c r="L26" s="3" t="s">
        <v>20</v>
      </c>
      <c r="M26" s="3" t="s">
        <v>21</v>
      </c>
      <c r="N26" s="3" t="s">
        <v>22</v>
      </c>
      <c r="O26" s="3" t="s">
        <v>23</v>
      </c>
    </row>
    <row r="27" spans="7:15">
      <c r="G27" s="1" t="s">
        <v>14</v>
      </c>
      <c r="H27" s="1">
        <v>0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</row>
    <row r="28" spans="7:15" ht="15.75" thickBot="1">
      <c r="G28" s="2" t="s">
        <v>24</v>
      </c>
      <c r="H28" s="2">
        <v>4.3227247365380951E-2</v>
      </c>
      <c r="I28" s="2">
        <v>1.6532567988926791E-3</v>
      </c>
      <c r="J28" s="2">
        <v>26.146722877131833</v>
      </c>
      <c r="K28" s="2">
        <v>2.0646072366485057E-7</v>
      </c>
      <c r="L28" s="2">
        <v>3.918187371897508E-2</v>
      </c>
      <c r="M28" s="2">
        <v>4.7272621011786822E-2</v>
      </c>
      <c r="N28" s="2">
        <v>3.918187371897508E-2</v>
      </c>
      <c r="O28" s="2">
        <v>4.7272621011786822E-2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7" workbookViewId="0">
      <selection activeCell="C27" sqref="C27"/>
    </sheetView>
  </sheetViews>
  <sheetFormatPr defaultRowHeight="15"/>
  <cols>
    <col min="2" max="2" width="13.28515625" customWidth="1"/>
  </cols>
  <sheetData>
    <row r="1" spans="1:12" ht="15.75" thickBot="1">
      <c r="A1" t="s">
        <v>29</v>
      </c>
      <c r="B1" t="s">
        <v>25</v>
      </c>
    </row>
    <row r="2" spans="1:12">
      <c r="A2">
        <v>159</v>
      </c>
      <c r="B2">
        <v>14.4</v>
      </c>
      <c r="J2" s="3"/>
      <c r="K2" s="3" t="s">
        <v>31</v>
      </c>
      <c r="L2" s="3" t="s">
        <v>32</v>
      </c>
    </row>
    <row r="3" spans="1:12">
      <c r="A3">
        <v>179</v>
      </c>
      <c r="B3">
        <v>15.2</v>
      </c>
      <c r="J3" s="1" t="s">
        <v>31</v>
      </c>
      <c r="K3" s="1">
        <v>1</v>
      </c>
      <c r="L3" s="1"/>
    </row>
    <row r="4" spans="1:12" ht="15.75" thickBot="1">
      <c r="A4">
        <v>100</v>
      </c>
      <c r="B4">
        <v>11.3</v>
      </c>
      <c r="J4" s="2" t="s">
        <v>32</v>
      </c>
      <c r="K4" s="2">
        <v>0.8654512065084573</v>
      </c>
      <c r="L4" s="2">
        <v>1</v>
      </c>
    </row>
    <row r="5" spans="1:12">
      <c r="A5">
        <v>45</v>
      </c>
      <c r="B5">
        <v>2.5</v>
      </c>
    </row>
    <row r="6" spans="1:12">
      <c r="A6">
        <v>384</v>
      </c>
      <c r="B6">
        <v>22.7</v>
      </c>
    </row>
    <row r="7" spans="1:12">
      <c r="A7">
        <v>230</v>
      </c>
      <c r="B7">
        <v>14.9</v>
      </c>
    </row>
    <row r="8" spans="1:12">
      <c r="A8">
        <v>100</v>
      </c>
      <c r="B8">
        <v>1.41</v>
      </c>
    </row>
    <row r="9" spans="1:12">
      <c r="A9">
        <v>320</v>
      </c>
      <c r="B9">
        <v>15.81</v>
      </c>
    </row>
    <row r="10" spans="1:12">
      <c r="A10">
        <v>80</v>
      </c>
      <c r="B10">
        <v>4.1900000000000004</v>
      </c>
    </row>
    <row r="11" spans="1:12">
      <c r="A11">
        <v>220</v>
      </c>
      <c r="B11">
        <v>15.39</v>
      </c>
    </row>
    <row r="12" spans="1:12">
      <c r="A12">
        <v>320</v>
      </c>
      <c r="B12">
        <v>17.29</v>
      </c>
    </row>
    <row r="13" spans="1:12">
      <c r="A13">
        <v>210</v>
      </c>
      <c r="B13">
        <v>9.52</v>
      </c>
    </row>
    <row r="15" spans="1:12">
      <c r="A15">
        <f>CORREL(A2:A13,B2:B13)</f>
        <v>0.8654512065084573</v>
      </c>
      <c r="B15" t="s">
        <v>30</v>
      </c>
    </row>
    <row r="26" spans="2:4">
      <c r="B26" t="s">
        <v>33</v>
      </c>
      <c r="C26">
        <f>SQRT(10)*A15/SQRT(1-A15*A15)</f>
        <v>5.4627425931367668</v>
      </c>
    </row>
    <row r="27" spans="2:4">
      <c r="B27" t="s">
        <v>35</v>
      </c>
      <c r="C27">
        <f>TDIST(C26,10,1)</f>
        <v>1.3792980464619124E-4</v>
      </c>
    </row>
    <row r="28" spans="2:4">
      <c r="B28" t="s">
        <v>34</v>
      </c>
      <c r="C28">
        <f>FISHER(A15)</f>
        <v>1.3146656632291454</v>
      </c>
    </row>
    <row r="29" spans="2:4">
      <c r="B29" t="s">
        <v>36</v>
      </c>
      <c r="C29">
        <v>0.05</v>
      </c>
    </row>
    <row r="30" spans="2:4">
      <c r="B30" t="s">
        <v>37</v>
      </c>
      <c r="C30">
        <f>NORMSINV(1-C29/2)</f>
        <v>1.959963984540054</v>
      </c>
    </row>
    <row r="31" spans="2:4">
      <c r="B31" t="s">
        <v>38</v>
      </c>
      <c r="C31">
        <v>12</v>
      </c>
    </row>
    <row r="32" spans="2:4">
      <c r="B32" t="s">
        <v>39</v>
      </c>
      <c r="C32">
        <f>FISHERINV(C28-C30/SQRT(C31))</f>
        <v>0.63447599707966607</v>
      </c>
      <c r="D32">
        <f>FISHERINV(C28+C30/SQRT(C31))</f>
        <v>0.95453287911542595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17" sqref="C17:D20"/>
    </sheetView>
  </sheetViews>
  <sheetFormatPr defaultRowHeight="15"/>
  <cols>
    <col min="4" max="4" width="12.7109375" bestFit="1" customWidth="1"/>
  </cols>
  <sheetData>
    <row r="1" spans="1:4">
      <c r="A1" t="s">
        <v>29</v>
      </c>
      <c r="B1" t="s">
        <v>25</v>
      </c>
      <c r="C1" t="s">
        <v>40</v>
      </c>
      <c r="D1" t="s">
        <v>41</v>
      </c>
    </row>
    <row r="2" spans="1:4">
      <c r="A2">
        <v>159</v>
      </c>
      <c r="B2">
        <v>14.4</v>
      </c>
      <c r="C2">
        <f>(12 + 1 + RANK(A2,A$2:A$13,1)-RANK(A2,A$2:A$13,0))/2</f>
        <v>5</v>
      </c>
      <c r="D2">
        <f>(12 + 1 + RANK(B2,B$2:B$13,1)-RANK(B2,B$2:B$13,0))/2</f>
        <v>6</v>
      </c>
    </row>
    <row r="3" spans="1:4">
      <c r="A3">
        <v>179</v>
      </c>
      <c r="B3">
        <v>15.2</v>
      </c>
      <c r="C3">
        <f t="shared" ref="C3:D13" si="0">(12 + 1 + RANK(A3,A$2:A$13,1)-RANK(A3,A$2:A$13,0))/2</f>
        <v>6</v>
      </c>
      <c r="D3">
        <f t="shared" si="0"/>
        <v>8</v>
      </c>
    </row>
    <row r="4" spans="1:4">
      <c r="A4">
        <v>100</v>
      </c>
      <c r="B4">
        <v>11.3</v>
      </c>
      <c r="C4">
        <f t="shared" si="0"/>
        <v>3.5</v>
      </c>
      <c r="D4">
        <f t="shared" si="0"/>
        <v>5</v>
      </c>
    </row>
    <row r="5" spans="1:4">
      <c r="A5">
        <v>45</v>
      </c>
      <c r="B5">
        <v>2.5</v>
      </c>
      <c r="C5">
        <f t="shared" si="0"/>
        <v>1</v>
      </c>
      <c r="D5">
        <f t="shared" si="0"/>
        <v>2</v>
      </c>
    </row>
    <row r="6" spans="1:4">
      <c r="A6">
        <v>384</v>
      </c>
      <c r="B6">
        <v>22.7</v>
      </c>
      <c r="C6">
        <f t="shared" si="0"/>
        <v>12</v>
      </c>
      <c r="D6">
        <f t="shared" si="0"/>
        <v>12</v>
      </c>
    </row>
    <row r="7" spans="1:4">
      <c r="A7">
        <v>230</v>
      </c>
      <c r="B7">
        <v>14.9</v>
      </c>
      <c r="C7">
        <f t="shared" si="0"/>
        <v>9</v>
      </c>
      <c r="D7">
        <f t="shared" si="0"/>
        <v>7</v>
      </c>
    </row>
    <row r="8" spans="1:4">
      <c r="A8">
        <v>100</v>
      </c>
      <c r="B8">
        <v>1.41</v>
      </c>
      <c r="C8">
        <f t="shared" si="0"/>
        <v>3.5</v>
      </c>
      <c r="D8">
        <f t="shared" si="0"/>
        <v>1</v>
      </c>
    </row>
    <row r="9" spans="1:4">
      <c r="A9">
        <v>320</v>
      </c>
      <c r="B9">
        <v>15.81</v>
      </c>
      <c r="C9">
        <f t="shared" si="0"/>
        <v>10.5</v>
      </c>
      <c r="D9">
        <f t="shared" si="0"/>
        <v>10</v>
      </c>
    </row>
    <row r="10" spans="1:4">
      <c r="A10">
        <v>80</v>
      </c>
      <c r="B10">
        <v>4.1900000000000004</v>
      </c>
      <c r="C10">
        <f t="shared" si="0"/>
        <v>2</v>
      </c>
      <c r="D10">
        <f t="shared" si="0"/>
        <v>3</v>
      </c>
    </row>
    <row r="11" spans="1:4">
      <c r="A11">
        <v>220</v>
      </c>
      <c r="B11">
        <v>15.39</v>
      </c>
      <c r="C11">
        <f t="shared" si="0"/>
        <v>8</v>
      </c>
      <c r="D11">
        <f t="shared" si="0"/>
        <v>9</v>
      </c>
    </row>
    <row r="12" spans="1:4">
      <c r="A12">
        <v>320</v>
      </c>
      <c r="B12">
        <v>17.29</v>
      </c>
      <c r="C12">
        <f t="shared" si="0"/>
        <v>10.5</v>
      </c>
      <c r="D12">
        <f t="shared" si="0"/>
        <v>11</v>
      </c>
    </row>
    <row r="13" spans="1:4">
      <c r="A13">
        <v>210</v>
      </c>
      <c r="B13">
        <v>9.52</v>
      </c>
      <c r="C13">
        <f t="shared" si="0"/>
        <v>7</v>
      </c>
      <c r="D13">
        <f t="shared" si="0"/>
        <v>4</v>
      </c>
    </row>
    <row r="15" spans="1:4">
      <c r="C15">
        <f>CORREL(C2:C13,D2:D13)</f>
        <v>0.8947423499236925</v>
      </c>
      <c r="D15" t="s">
        <v>42</v>
      </c>
    </row>
    <row r="17" spans="3:4">
      <c r="C17" t="s">
        <v>38</v>
      </c>
      <c r="D17">
        <v>12</v>
      </c>
    </row>
    <row r="18" spans="3:4">
      <c r="C18" t="s">
        <v>43</v>
      </c>
      <c r="D18">
        <f>SQRT(D17-1) * C15</f>
        <v>2.9675246587377644</v>
      </c>
    </row>
    <row r="19" spans="3:4">
      <c r="C19" t="s">
        <v>44</v>
      </c>
      <c r="D19">
        <f>NORMSDIST(D18)</f>
        <v>0.99849895899480101</v>
      </c>
    </row>
    <row r="20" spans="3:4">
      <c r="C20" t="s">
        <v>35</v>
      </c>
      <c r="D20">
        <f>1-D19</f>
        <v>1.5010410051989886E-3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Пирсон</vt:lpstr>
      <vt:lpstr>Спирмена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bnagaev</cp:lastModifiedBy>
  <dcterms:created xsi:type="dcterms:W3CDTF">2010-05-02T07:14:26Z</dcterms:created>
  <dcterms:modified xsi:type="dcterms:W3CDTF">2010-05-17T13:10:12Z</dcterms:modified>
</cp:coreProperties>
</file>